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home2\Karl\Documents\Templates\BurnDownChart\"/>
    </mc:Choice>
  </mc:AlternateContent>
  <xr:revisionPtr revIDLastSave="0" documentId="13_ncr:1_{6BFAEEBC-8EBA-451E-9718-01FD917AB586}" xr6:coauthVersionLast="47" xr6:coauthVersionMax="47" xr10:uidLastSave="{00000000-0000-0000-0000-000000000000}"/>
  <bookViews>
    <workbookView xWindow="28680" yWindow="-120" windowWidth="29040" windowHeight="17520" xr2:uid="{1C27E36A-4B37-469A-837C-EF643C1E6B00}"/>
  </bookViews>
  <sheets>
    <sheet name="Data" sheetId="1" r:id="rId1"/>
    <sheet name="(Chart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3" i="1" l="1"/>
  <c r="Z4" i="1"/>
  <c r="Z5" i="1"/>
  <c r="Z6" i="1"/>
  <c r="Z7" i="1"/>
  <c r="Z8" i="1"/>
  <c r="Z9" i="1"/>
  <c r="Z10" i="1"/>
  <c r="Z11" i="1"/>
  <c r="Z12" i="1"/>
  <c r="Z2" i="1"/>
  <c r="G3" i="1"/>
  <c r="G4" i="1"/>
  <c r="G5" i="1"/>
  <c r="G6" i="1"/>
  <c r="G7" i="1"/>
  <c r="G8" i="1"/>
  <c r="G9" i="1"/>
  <c r="G10" i="1"/>
  <c r="G11" i="1"/>
  <c r="F3" i="1"/>
  <c r="F4" i="1"/>
  <c r="F5" i="1"/>
  <c r="F6" i="1"/>
  <c r="F7" i="1"/>
  <c r="F8" i="1"/>
  <c r="F9" i="1"/>
  <c r="F10" i="1"/>
  <c r="F11" i="1"/>
  <c r="F12" i="1"/>
  <c r="G12" i="1" s="1"/>
  <c r="F2" i="1"/>
  <c r="G2" i="1" s="1"/>
  <c r="J3" i="1"/>
  <c r="J4" i="1"/>
  <c r="J5" i="1"/>
  <c r="J6" i="1"/>
  <c r="J7" i="1"/>
  <c r="J8" i="1"/>
  <c r="J9" i="1"/>
  <c r="J10" i="1"/>
  <c r="J11" i="1"/>
  <c r="J12" i="1"/>
  <c r="J2" i="1"/>
  <c r="L6" i="1"/>
  <c r="L7" i="1"/>
  <c r="L8" i="1"/>
  <c r="L9" i="1" s="1"/>
  <c r="L5" i="1"/>
  <c r="K4" i="1"/>
  <c r="K5" i="1"/>
  <c r="K6" i="1"/>
  <c r="K7" i="1"/>
  <c r="K8" i="1"/>
  <c r="K9" i="1"/>
  <c r="K10" i="1"/>
  <c r="K11" i="1"/>
  <c r="K12" i="1"/>
  <c r="K3" i="1"/>
  <c r="A14" i="1"/>
  <c r="S3" i="1"/>
  <c r="S4" i="1"/>
  <c r="S5" i="1"/>
  <c r="S6" i="1"/>
  <c r="S7" i="1"/>
  <c r="S8" i="1"/>
  <c r="S2" i="1"/>
  <c r="O9" i="1"/>
  <c r="O10" i="1"/>
  <c r="O11" i="1"/>
  <c r="O12" i="1"/>
  <c r="N2" i="1"/>
  <c r="O4" i="1" s="1"/>
  <c r="E3" i="1"/>
  <c r="E4" i="1" s="1"/>
  <c r="E5" i="1" s="1"/>
  <c r="E6" i="1" s="1"/>
  <c r="E7" i="1" s="1"/>
  <c r="E8" i="1" s="1"/>
  <c r="E9" i="1" s="1"/>
  <c r="E10" i="1" s="1"/>
  <c r="E11" i="1" s="1"/>
  <c r="E12" i="1" s="1"/>
  <c r="W10" i="1" l="1"/>
  <c r="X10" i="1" s="1"/>
  <c r="W11" i="1"/>
  <c r="X11" i="1" s="1"/>
  <c r="Q11" i="1"/>
  <c r="Q10" i="1"/>
  <c r="W12" i="1"/>
  <c r="W4" i="1"/>
  <c r="W9" i="1"/>
  <c r="Q9" i="1"/>
  <c r="Q12" i="1"/>
  <c r="Q4" i="1"/>
  <c r="L10" i="1"/>
  <c r="U2" i="1"/>
  <c r="U6" i="1"/>
  <c r="U5" i="1"/>
  <c r="U4" i="1"/>
  <c r="U3" i="1"/>
  <c r="U7" i="1"/>
  <c r="O2" i="1"/>
  <c r="O8" i="1"/>
  <c r="Q8" i="1" s="1"/>
  <c r="U8" i="1" s="1"/>
  <c r="U9" i="1" s="1"/>
  <c r="U10" i="1" s="1"/>
  <c r="U11" i="1" s="1"/>
  <c r="U12" i="1" s="1"/>
  <c r="O3" i="1"/>
  <c r="Q3" i="1" s="1"/>
  <c r="O7" i="1"/>
  <c r="Q7" i="1" s="1"/>
  <c r="O6" i="1"/>
  <c r="Q6" i="1" s="1"/>
  <c r="O5" i="1"/>
  <c r="Q5" i="1" s="1"/>
  <c r="X4" i="1" l="1"/>
  <c r="X12" i="1"/>
  <c r="X9" i="1"/>
  <c r="Q2" i="1"/>
  <c r="W2" i="1"/>
  <c r="W3" i="1"/>
  <c r="W5" i="1"/>
  <c r="W6" i="1"/>
  <c r="W8" i="1"/>
  <c r="W7" i="1"/>
  <c r="L11" i="1"/>
  <c r="X7" i="1" l="1"/>
  <c r="X6" i="1"/>
  <c r="X8" i="1"/>
  <c r="X5" i="1"/>
  <c r="X3" i="1"/>
  <c r="X2" i="1"/>
  <c r="L12" i="1"/>
</calcChain>
</file>

<file path=xl/sharedStrings.xml><?xml version="1.0" encoding="utf-8"?>
<sst xmlns="http://schemas.openxmlformats.org/spreadsheetml/2006/main" count="30" uniqueCount="30">
  <si>
    <t>Sprint</t>
  </si>
  <si>
    <t>Velocity - Planned</t>
  </si>
  <si>
    <t>Velocity - Actual</t>
  </si>
  <si>
    <t>Velocity - Avg</t>
  </si>
  <si>
    <t>Velocity - Rolling 3 Avg</t>
  </si>
  <si>
    <t>Points Added / (Removed)</t>
  </si>
  <si>
    <t>Points Remaining</t>
  </si>
  <si>
    <t>Velocity - Projected</t>
  </si>
  <si>
    <t>Current Sprint</t>
  </si>
  <si>
    <t>Plan Value (%)</t>
  </si>
  <si>
    <t>EAC:</t>
  </si>
  <si>
    <t>(Estimate At Completion)  How many points will be done by the time that the project will be completed.</t>
  </si>
  <si>
    <t>Earned Value (EV) (points)</t>
  </si>
  <si>
    <r>
      <t xml:space="preserve">The </t>
    </r>
    <r>
      <rPr>
        <b/>
        <sz val="11"/>
        <color theme="1"/>
        <rFont val="Aptos Narrow"/>
        <family val="2"/>
        <scheme val="minor"/>
      </rPr>
      <t>Current Sprint</t>
    </r>
    <r>
      <rPr>
        <sz val="11"/>
        <color theme="1"/>
        <rFont val="Aptos Narrow"/>
        <family val="2"/>
        <scheme val="minor"/>
      </rPr>
      <t xml:space="preserve"> column is used to indicate which is the current sprint that we have completed.</t>
    </r>
  </si>
  <si>
    <r>
      <rPr>
        <b/>
        <sz val="11"/>
        <color theme="1"/>
        <rFont val="Aptos Narrow"/>
        <family val="2"/>
        <scheme val="minor"/>
      </rPr>
      <t>-1</t>
    </r>
    <r>
      <rPr>
        <sz val="11"/>
        <color theme="1"/>
        <rFont val="Aptos Narrow"/>
        <family val="2"/>
        <scheme val="minor"/>
      </rPr>
      <t>: This sprint is before the current one done</t>
    </r>
  </si>
  <si>
    <r>
      <rPr>
        <b/>
        <sz val="11"/>
        <color theme="1"/>
        <rFont val="Aptos Narrow"/>
        <family val="2"/>
        <scheme val="minor"/>
      </rPr>
      <t xml:space="preserve"> 1</t>
    </r>
    <r>
      <rPr>
        <sz val="11"/>
        <color theme="1"/>
        <rFont val="Aptos Narrow"/>
        <family val="2"/>
        <scheme val="minor"/>
      </rPr>
      <t>: This is the most recent sprint completed.</t>
    </r>
  </si>
  <si>
    <r>
      <rPr>
        <b/>
        <sz val="11"/>
        <color theme="1"/>
        <rFont val="Aptos Narrow"/>
        <family val="2"/>
        <scheme val="minor"/>
      </rPr>
      <t xml:space="preserve"> 0</t>
    </r>
    <r>
      <rPr>
        <sz val="11"/>
        <color theme="1"/>
        <rFont val="Aptos Narrow"/>
        <family val="2"/>
        <scheme val="minor"/>
      </rPr>
      <t>: This sprint is not as yet completed.</t>
    </r>
  </si>
  <si>
    <t>Velocity - Actual Completed (AC)</t>
  </si>
  <si>
    <t>AC:</t>
  </si>
  <si>
    <t>(Actual Completed) How many points have actually been completed.</t>
  </si>
  <si>
    <t>Earned Value Percent (EV%)</t>
  </si>
  <si>
    <t>SPI</t>
  </si>
  <si>
    <t>SPI:</t>
  </si>
  <si>
    <t>(Schedule Performance Index) Are we on track or not? 100%: we are on schedule; greater than that we are ahead of schedule; less than that we are behind schedule.</t>
  </si>
  <si>
    <t>Points Projected (ETC)</t>
  </si>
  <si>
    <t>ETC:</t>
  </si>
  <si>
    <t>(Estimate To Complete) How many points are needed to complete the project.</t>
  </si>
  <si>
    <t>Plan Burndown</t>
  </si>
  <si>
    <t>Plan Value (points)</t>
  </si>
  <si>
    <t>Total Points Projected (EAC)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</si>
</sst>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"/>
    <numFmt numFmtId="165" formatCode="#,##0_);[Red]\-#,##0;&quot;-&quot;"/>
    <numFmt numFmtId="166" formatCode="0%;[Red]\-0%;&quot;-&quot;"/>
    <numFmt numFmtId="167" formatCode="&quot;Yes&quot;;&quot;done&quot;;&quot;-&quot;"/>
  </numFmts>
  <fonts count="6" x14ac:knownFonts="1"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3"/>
      <name val="Aptos Narrow"/>
      <family val="2"/>
      <scheme val="minor"/>
    </font>
    <font>
      <sz val="11"/>
      <color rgb="FF0070C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0" borderId="1" xfId="0" applyNumberFormat="1" applyFont="1" applyBorder="1" applyAlignment="1">
      <alignment horizontal="center"/>
    </xf>
    <xf numFmtId="165" fontId="0" fillId="0" borderId="1" xfId="0" applyNumberFormat="1" applyBorder="1"/>
    <xf numFmtId="0" fontId="2" fillId="2" borderId="1" xfId="0" applyFont="1" applyFill="1" applyBorder="1" applyAlignment="1">
      <alignment wrapText="1"/>
    </xf>
    <xf numFmtId="165" fontId="5" fillId="0" borderId="1" xfId="0" applyNumberFormat="1" applyFont="1" applyBorder="1"/>
    <xf numFmtId="164" fontId="1" fillId="3" borderId="1" xfId="0" applyNumberFormat="1" applyFont="1" applyFill="1" applyBorder="1" applyAlignment="1">
      <alignment horizontal="center"/>
    </xf>
    <xf numFmtId="165" fontId="0" fillId="3" borderId="1" xfId="0" applyNumberFormat="1" applyFill="1" applyBorder="1"/>
    <xf numFmtId="165" fontId="5" fillId="3" borderId="1" xfId="0" applyNumberFormat="1" applyFont="1" applyFill="1" applyBorder="1"/>
    <xf numFmtId="166" fontId="5" fillId="0" borderId="1" xfId="0" applyNumberFormat="1" applyFont="1" applyBorder="1"/>
    <xf numFmtId="0" fontId="3" fillId="0" borderId="0" xfId="0" applyFont="1" applyAlignment="1">
      <alignment horizontal="right"/>
    </xf>
    <xf numFmtId="167" fontId="4" fillId="0" borderId="1" xfId="0" applyNumberFormat="1" applyFont="1" applyBorder="1" applyAlignment="1">
      <alignment horizontal="center"/>
    </xf>
    <xf numFmtId="167" fontId="4" fillId="3" borderId="1" xfId="0" applyNumberFormat="1" applyFont="1" applyFill="1" applyBorder="1" applyAlignment="1">
      <alignment horizontal="center"/>
    </xf>
    <xf numFmtId="0" fontId="0" fillId="0" borderId="0" xfId="0" quotePrefix="1"/>
    <xf numFmtId="166" fontId="5" fillId="3" borderId="1" xfId="0" applyNumberFormat="1" applyFont="1" applyFill="1" applyBorder="1"/>
  </cellXfs>
  <cellStyles count="1">
    <cellStyle name="Normal" xfId="0" builtinId="0"/>
  </cellStyles>
  <dxfs count="1">
    <dxf>
      <font>
        <color theme="0" tint="-0.3499862666707357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/>
              <a:t>Burn Down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Data!$D$1</c:f>
              <c:strCache>
                <c:ptCount val="1"/>
                <c:pt idx="0">
                  <c:v>Velocity - Planned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Data!$A$2:$A$12</c:f>
              <c:numCache>
                <c:formatCode>00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Data!$D$2:$D$12</c:f>
              <c:numCache>
                <c:formatCode>#,##0_);[Red]\-#,##0;"-"</c:formatCode>
                <c:ptCount val="1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100</c:v>
                </c:pt>
                <c:pt idx="5">
                  <c:v>100</c:v>
                </c:pt>
                <c:pt idx="6">
                  <c:v>150</c:v>
                </c:pt>
                <c:pt idx="7">
                  <c:v>150</c:v>
                </c:pt>
                <c:pt idx="8">
                  <c:v>50</c:v>
                </c:pt>
                <c:pt idx="9">
                  <c:v>50</c:v>
                </c:pt>
                <c:pt idx="1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51-41BB-A14B-5214F2DF2FD3}"/>
            </c:ext>
          </c:extLst>
        </c:ser>
        <c:ser>
          <c:idx val="3"/>
          <c:order val="3"/>
          <c:tx>
            <c:strRef>
              <c:f>Data!$I$1</c:f>
              <c:strCache>
                <c:ptCount val="1"/>
                <c:pt idx="0">
                  <c:v>Velocity - Actual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Data!$A$2:$A$12</c:f>
              <c:numCache>
                <c:formatCode>00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Data!$I$2:$I$12</c:f>
              <c:numCache>
                <c:formatCode>#,##0_);[Red]\-#,##0;"-"</c:formatCode>
                <c:ptCount val="1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75</c:v>
                </c:pt>
                <c:pt idx="6">
                  <c:v>75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51-41BB-A14B-5214F2DF2FD3}"/>
            </c:ext>
          </c:extLst>
        </c:ser>
        <c:ser>
          <c:idx val="4"/>
          <c:order val="4"/>
          <c:tx>
            <c:strRef>
              <c:f>Data!$N$1</c:f>
              <c:strCache>
                <c:ptCount val="1"/>
                <c:pt idx="0">
                  <c:v>Points Added / (Removed)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Data!$A$2:$A$12</c:f>
              <c:numCache>
                <c:formatCode>00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Data!$N$2:$N$12</c:f>
              <c:numCache>
                <c:formatCode>#,##0_);[Red]\-#,##0;"-"</c:formatCode>
                <c:ptCount val="11"/>
                <c:pt idx="0">
                  <c:v>1000</c:v>
                </c:pt>
                <c:pt idx="1">
                  <c:v>0</c:v>
                </c:pt>
                <c:pt idx="2">
                  <c:v>25</c:v>
                </c:pt>
                <c:pt idx="3">
                  <c:v>25</c:v>
                </c:pt>
                <c:pt idx="4">
                  <c:v>-30</c:v>
                </c:pt>
                <c:pt idx="5">
                  <c:v>10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851-41BB-A14B-5214F2DF2FD3}"/>
            </c:ext>
          </c:extLst>
        </c:ser>
        <c:ser>
          <c:idx val="10"/>
          <c:order val="10"/>
          <c:tx>
            <c:strRef>
              <c:f>Data!$S$1</c:f>
              <c:strCache>
                <c:ptCount val="1"/>
                <c:pt idx="0">
                  <c:v>Velocity - Projected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numRef>
              <c:f>Data!$A$2:$A$12</c:f>
              <c:numCache>
                <c:formatCode>00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Data!$S$2:$S$12</c:f>
              <c:numCache>
                <c:formatCode>#,##0_);[Red]\-#,##0;"-"</c:formatCode>
                <c:ptCount val="1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135</c:v>
                </c:pt>
                <c:pt idx="8">
                  <c:v>135</c:v>
                </c:pt>
                <c:pt idx="9">
                  <c:v>135</c:v>
                </c:pt>
                <c:pt idx="10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851-41BB-A14B-5214F2DF2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8148768"/>
        <c:axId val="1430023184"/>
      </c:barChart>
      <c:lineChart>
        <c:grouping val="standard"/>
        <c:varyColors val="0"/>
        <c:ser>
          <c:idx val="0"/>
          <c:order val="0"/>
          <c:tx>
            <c:strRef>
              <c:f>Data!$E$1</c:f>
              <c:strCache>
                <c:ptCount val="1"/>
                <c:pt idx="0">
                  <c:v>Plan Burndown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Data!$A$2:$A$12</c:f>
              <c:numCache>
                <c:formatCode>00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Data!$E$2:$E$12</c:f>
              <c:numCache>
                <c:formatCode>#,##0_);[Red]\-#,##0;"-"</c:formatCode>
                <c:ptCount val="11"/>
                <c:pt idx="0">
                  <c:v>1000</c:v>
                </c:pt>
                <c:pt idx="1">
                  <c:v>950</c:v>
                </c:pt>
                <c:pt idx="2">
                  <c:v>850</c:v>
                </c:pt>
                <c:pt idx="3">
                  <c:v>700</c:v>
                </c:pt>
                <c:pt idx="4">
                  <c:v>600</c:v>
                </c:pt>
                <c:pt idx="5">
                  <c:v>500</c:v>
                </c:pt>
                <c:pt idx="6">
                  <c:v>350</c:v>
                </c:pt>
                <c:pt idx="7">
                  <c:v>200</c:v>
                </c:pt>
                <c:pt idx="8">
                  <c:v>150</c:v>
                </c:pt>
                <c:pt idx="9">
                  <c:v>100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51-41BB-A14B-5214F2DF2FD3}"/>
            </c:ext>
          </c:extLst>
        </c:ser>
        <c:ser>
          <c:idx val="1"/>
          <c:order val="1"/>
          <c:tx>
            <c:strRef>
              <c:f>Data!$Q$1</c:f>
              <c:strCache>
                <c:ptCount val="1"/>
                <c:pt idx="0">
                  <c:v>Points Remaining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Data!$A$2:$A$12</c:f>
              <c:numCache>
                <c:formatCode>00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Data!$Q$2:$Q$12</c:f>
              <c:numCache>
                <c:formatCode>#,##0_);[Red]\-#,##0;"-"</c:formatCode>
                <c:ptCount val="11"/>
                <c:pt idx="0">
                  <c:v>1000</c:v>
                </c:pt>
                <c:pt idx="1">
                  <c:v>950</c:v>
                </c:pt>
                <c:pt idx="2">
                  <c:v>875</c:v>
                </c:pt>
                <c:pt idx="3">
                  <c:v>800</c:v>
                </c:pt>
                <c:pt idx="4">
                  <c:v>670</c:v>
                </c:pt>
                <c:pt idx="5">
                  <c:v>605</c:v>
                </c:pt>
                <c:pt idx="6">
                  <c:v>530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51-41BB-A14B-5214F2DF2FD3}"/>
            </c:ext>
          </c:extLst>
        </c:ser>
        <c:ser>
          <c:idx val="5"/>
          <c:order val="5"/>
          <c:tx>
            <c:strRef>
              <c:f>Data!$O$1</c:f>
              <c:strCache>
                <c:ptCount val="1"/>
                <c:pt idx="0">
                  <c:v>Total Points Projected (EAC)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Data!$A$2:$A$12</c:f>
              <c:numCache>
                <c:formatCode>00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Data!$O$2:$O$12</c:f>
              <c:numCache>
                <c:formatCode>#,##0_);[Red]\-#,##0;"-"</c:formatCode>
                <c:ptCount val="11"/>
                <c:pt idx="0">
                  <c:v>1000</c:v>
                </c:pt>
                <c:pt idx="1">
                  <c:v>1000</c:v>
                </c:pt>
                <c:pt idx="2">
                  <c:v>1025</c:v>
                </c:pt>
                <c:pt idx="3">
                  <c:v>1050</c:v>
                </c:pt>
                <c:pt idx="4">
                  <c:v>1020</c:v>
                </c:pt>
                <c:pt idx="5">
                  <c:v>1030</c:v>
                </c:pt>
                <c:pt idx="6">
                  <c:v>1030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51-41BB-A14B-5214F2DF2FD3}"/>
            </c:ext>
          </c:extLst>
        </c:ser>
        <c:ser>
          <c:idx val="6"/>
          <c:order val="6"/>
          <c:tx>
            <c:strRef>
              <c:f>Data!$U$1</c:f>
              <c:strCache>
                <c:ptCount val="1"/>
                <c:pt idx="0">
                  <c:v>Points Projected (ETC)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Data!$A$2:$A$12</c:f>
              <c:numCache>
                <c:formatCode>00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Data!$U$2:$U$12</c:f>
              <c:numCache>
                <c:formatCode>#,##0_);[Red]\-#,##0;"-"</c:formatCode>
                <c:ptCount val="1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530</c:v>
                </c:pt>
                <c:pt idx="7">
                  <c:v>395</c:v>
                </c:pt>
                <c:pt idx="8">
                  <c:v>260</c:v>
                </c:pt>
                <c:pt idx="9">
                  <c:v>125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851-41BB-A14B-5214F2DF2FD3}"/>
            </c:ext>
          </c:extLst>
        </c:ser>
        <c:ser>
          <c:idx val="7"/>
          <c:order val="7"/>
          <c:tx>
            <c:strRef>
              <c:f>Data!$K$1</c:f>
              <c:strCache>
                <c:ptCount val="1"/>
                <c:pt idx="0">
                  <c:v>Velocity - Avg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Data!$A$2:$A$12</c:f>
              <c:numCache>
                <c:formatCode>00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Data!$K$2:$K$12</c:f>
              <c:numCache>
                <c:formatCode>#,##0_);[Red]\-#,##0;"-"</c:formatCode>
                <c:ptCount val="11"/>
                <c:pt idx="1">
                  <c:v>83.333333333333329</c:v>
                </c:pt>
                <c:pt idx="2">
                  <c:v>83.333333333333329</c:v>
                </c:pt>
                <c:pt idx="3">
                  <c:v>83.333333333333329</c:v>
                </c:pt>
                <c:pt idx="4">
                  <c:v>83.333333333333329</c:v>
                </c:pt>
                <c:pt idx="5">
                  <c:v>83.333333333333329</c:v>
                </c:pt>
                <c:pt idx="6">
                  <c:v>83.333333333333329</c:v>
                </c:pt>
                <c:pt idx="7">
                  <c:v>83.333333333333329</c:v>
                </c:pt>
                <c:pt idx="8">
                  <c:v>83.333333333333329</c:v>
                </c:pt>
                <c:pt idx="9">
                  <c:v>83.333333333333329</c:v>
                </c:pt>
                <c:pt idx="10">
                  <c:v>83.333333333333329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851-41BB-A14B-5214F2DF2FD3}"/>
            </c:ext>
          </c:extLst>
        </c:ser>
        <c:ser>
          <c:idx val="8"/>
          <c:order val="8"/>
          <c:tx>
            <c:strRef>
              <c:f>Data!$L$1</c:f>
              <c:strCache>
                <c:ptCount val="1"/>
                <c:pt idx="0">
                  <c:v>Velocity - Rolling 3 Avg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Data!$A$2:$A$12</c:f>
              <c:numCache>
                <c:formatCode>00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Data!$L$2:$L$12</c:f>
              <c:numCache>
                <c:formatCode>#,##0_);[Red]\-#,##0;"-"</c:formatCode>
                <c:ptCount val="11"/>
                <c:pt idx="3">
                  <c:v>83.333333333333329</c:v>
                </c:pt>
                <c:pt idx="4">
                  <c:v>87.5</c:v>
                </c:pt>
                <c:pt idx="5">
                  <c:v>93.75</c:v>
                </c:pt>
                <c:pt idx="6">
                  <c:v>87.5</c:v>
                </c:pt>
                <c:pt idx="7">
                  <c:v>87.5</c:v>
                </c:pt>
                <c:pt idx="8">
                  <c:v>87.5</c:v>
                </c:pt>
                <c:pt idx="9">
                  <c:v>87.5</c:v>
                </c:pt>
                <c:pt idx="10">
                  <c:v>87.5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51-41BB-A14B-5214F2DF2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8148768"/>
        <c:axId val="1430023184"/>
      </c:lineChart>
      <c:lineChart>
        <c:grouping val="standard"/>
        <c:varyColors val="0"/>
        <c:ser>
          <c:idx val="9"/>
          <c:order val="9"/>
          <c:tx>
            <c:strRef>
              <c:f>Data!$Z$1</c:f>
              <c:strCache>
                <c:ptCount val="1"/>
                <c:pt idx="0">
                  <c:v>SPI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cat>
            <c:numRef>
              <c:f>Data!$A$2:$A$12</c:f>
              <c:numCache>
                <c:formatCode>00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Data!$Z$2:$Z$12</c:f>
              <c:numCache>
                <c:formatCode>0%;[Red]\-0%;"-"</c:formatCode>
                <c:ptCount val="11"/>
                <c:pt idx="0">
                  <c:v>#N/A</c:v>
                </c:pt>
                <c:pt idx="1">
                  <c:v>1</c:v>
                </c:pt>
                <c:pt idx="2">
                  <c:v>0.97560975609756095</c:v>
                </c:pt>
                <c:pt idx="3">
                  <c:v>0.79365079365079361</c:v>
                </c:pt>
                <c:pt idx="4">
                  <c:v>0.85784313725490191</c:v>
                </c:pt>
                <c:pt idx="5">
                  <c:v>0.82524271844660191</c:v>
                </c:pt>
                <c:pt idx="6">
                  <c:v>0.74682598954443613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851-41BB-A14B-5214F2DF2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6654304"/>
        <c:axId val="11142000"/>
      </c:lineChart>
      <c:catAx>
        <c:axId val="14281487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Sprint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023184"/>
        <c:crosses val="autoZero"/>
        <c:auto val="1"/>
        <c:lblAlgn val="ctr"/>
        <c:lblOffset val="100"/>
        <c:noMultiLvlLbl val="0"/>
      </c:catAx>
      <c:valAx>
        <c:axId val="14300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Points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_);[Red]\-#,##0;&quot;-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8148768"/>
        <c:crosses val="autoZero"/>
        <c:crossBetween val="between"/>
      </c:valAx>
      <c:valAx>
        <c:axId val="11142000"/>
        <c:scaling>
          <c:orientation val="minMax"/>
        </c:scaling>
        <c:delete val="0"/>
        <c:axPos val="r"/>
        <c:numFmt formatCode="0%;[Red]\-0%;&quot;-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6654304"/>
        <c:crosses val="max"/>
        <c:crossBetween val="between"/>
      </c:valAx>
      <c:catAx>
        <c:axId val="726654304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111420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454244</xdr:colOff>
      <xdr:row>2</xdr:row>
      <xdr:rowOff>89993</xdr:rowOff>
    </xdr:from>
    <xdr:to>
      <xdr:col>27</xdr:col>
      <xdr:colOff>323850</xdr:colOff>
      <xdr:row>40</xdr:row>
      <xdr:rowOff>85724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69900B4-B135-3A96-44F0-A4292793FC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6056D-63DD-45E2-AAF5-43FBD5EC4890}">
  <dimension ref="A1:Z24"/>
  <sheetViews>
    <sheetView showGridLines="0" tabSelected="1" zoomScale="130" zoomScaleNormal="130" workbookViewId="0">
      <selection activeCell="E44" sqref="E44"/>
    </sheetView>
  </sheetViews>
  <sheetFormatPr defaultRowHeight="15" x14ac:dyDescent="0.25"/>
  <cols>
    <col min="3" max="3" width="1.7109375" customWidth="1"/>
    <col min="5" max="5" width="10.5703125" customWidth="1"/>
    <col min="8" max="8" width="1.7109375" customWidth="1"/>
    <col min="10" max="10" width="12.5703125" customWidth="1"/>
    <col min="13" max="13" width="1.7109375" customWidth="1"/>
    <col min="14" max="15" width="11.140625" customWidth="1"/>
    <col min="16" max="16" width="1.7109375" customWidth="1"/>
    <col min="17" max="17" width="10.42578125" customWidth="1"/>
    <col min="18" max="18" width="1.7109375" customWidth="1"/>
    <col min="20" max="20" width="1.7109375" customWidth="1"/>
    <col min="21" max="21" width="10.42578125" customWidth="1"/>
    <col min="22" max="22" width="1.7109375" customWidth="1"/>
    <col min="23" max="24" width="11.140625" customWidth="1"/>
    <col min="25" max="25" width="1.7109375" customWidth="1"/>
    <col min="26" max="26" width="11.140625" customWidth="1"/>
    <col min="27" max="27" width="1.7109375" customWidth="1"/>
  </cols>
  <sheetData>
    <row r="1" spans="1:26" ht="60" x14ac:dyDescent="0.25">
      <c r="A1" s="3" t="s">
        <v>0</v>
      </c>
      <c r="B1" s="3" t="s">
        <v>8</v>
      </c>
      <c r="D1" s="3" t="s">
        <v>1</v>
      </c>
      <c r="E1" s="3" t="s">
        <v>27</v>
      </c>
      <c r="F1" s="3" t="s">
        <v>28</v>
      </c>
      <c r="G1" s="3" t="s">
        <v>9</v>
      </c>
      <c r="I1" s="3" t="s">
        <v>2</v>
      </c>
      <c r="J1" s="3" t="s">
        <v>17</v>
      </c>
      <c r="K1" s="3" t="s">
        <v>3</v>
      </c>
      <c r="L1" s="3" t="s">
        <v>4</v>
      </c>
      <c r="N1" s="3" t="s">
        <v>5</v>
      </c>
      <c r="O1" s="3" t="s">
        <v>29</v>
      </c>
      <c r="Q1" s="3" t="s">
        <v>6</v>
      </c>
      <c r="S1" s="3" t="s">
        <v>7</v>
      </c>
      <c r="U1" s="3" t="s">
        <v>24</v>
      </c>
      <c r="W1" s="3" t="s">
        <v>20</v>
      </c>
      <c r="X1" s="3" t="s">
        <v>12</v>
      </c>
      <c r="Z1" s="3" t="s">
        <v>21</v>
      </c>
    </row>
    <row r="2" spans="1:26" x14ac:dyDescent="0.25">
      <c r="A2" s="1">
        <v>0</v>
      </c>
      <c r="B2" s="10">
        <v>-1</v>
      </c>
      <c r="D2" s="2">
        <v>0</v>
      </c>
      <c r="E2" s="2">
        <v>1000</v>
      </c>
      <c r="F2" s="4">
        <f>SUM( D$2:D2 )</f>
        <v>0</v>
      </c>
      <c r="G2" s="8">
        <f>F2 / $E$2</f>
        <v>0</v>
      </c>
      <c r="I2" s="2">
        <v>0</v>
      </c>
      <c r="J2" s="4">
        <f>IF( B2=0, NA(), SUM( I$2:I2 ) )</f>
        <v>0</v>
      </c>
      <c r="K2" s="2"/>
      <c r="L2" s="2"/>
      <c r="N2" s="4">
        <f>E2</f>
        <v>1000</v>
      </c>
      <c r="O2" s="4">
        <f>IF( N2=0, NA(), SUM(N$2:N2) )</f>
        <v>1000</v>
      </c>
      <c r="Q2" s="4">
        <f>O2 - J2</f>
        <v>1000</v>
      </c>
      <c r="S2" s="2" t="e">
        <f>NA()</f>
        <v>#N/A</v>
      </c>
      <c r="U2" s="4" t="e">
        <f t="shared" ref="U2:U12" si="0">IF( A2&lt;$A$14, NA(), IF(A2=$A$14, Q2, U1-S2 ) )</f>
        <v>#N/A</v>
      </c>
      <c r="W2" s="8">
        <f t="shared" ref="W2:W12" si="1">J2 / O2</f>
        <v>0</v>
      </c>
      <c r="X2" s="4">
        <f t="shared" ref="X2:X12" si="2">W2 * $E$2</f>
        <v>0</v>
      </c>
      <c r="Z2" s="8" t="e">
        <f>IFERROR( W2 / G2, NA() )</f>
        <v>#N/A</v>
      </c>
    </row>
    <row r="3" spans="1:26" x14ac:dyDescent="0.25">
      <c r="A3" s="1">
        <v>1</v>
      </c>
      <c r="B3" s="10">
        <v>-1</v>
      </c>
      <c r="D3" s="2">
        <v>50</v>
      </c>
      <c r="E3" s="4">
        <f>E2 - D3</f>
        <v>950</v>
      </c>
      <c r="F3" s="4">
        <f>SUM( D$2:D3 )</f>
        <v>50</v>
      </c>
      <c r="G3" s="8">
        <f t="shared" ref="G3:G12" si="3">F3 / $E$2</f>
        <v>0.05</v>
      </c>
      <c r="I3" s="2">
        <v>50</v>
      </c>
      <c r="J3" s="4">
        <f>IF( B3=0, NA(), SUM( I$2:I3 ) )</f>
        <v>50</v>
      </c>
      <c r="K3" s="4">
        <f>AVERAGEIF( I$2:I$12, "&lt;&gt;0" )</f>
        <v>83.333333333333329</v>
      </c>
      <c r="L3" s="4"/>
      <c r="N3" s="2">
        <v>0</v>
      </c>
      <c r="O3" s="4">
        <f>IF( I3=0, NA(), SUM(N$2:N3) )</f>
        <v>1000</v>
      </c>
      <c r="Q3" s="4">
        <f t="shared" ref="Q3:Q12" si="4">O3 - J3</f>
        <v>950</v>
      </c>
      <c r="S3" s="2" t="e">
        <f>NA()</f>
        <v>#N/A</v>
      </c>
      <c r="U3" s="4" t="e">
        <f t="shared" si="0"/>
        <v>#N/A</v>
      </c>
      <c r="W3" s="8">
        <f t="shared" si="1"/>
        <v>0.05</v>
      </c>
      <c r="X3" s="4">
        <f t="shared" si="2"/>
        <v>50</v>
      </c>
      <c r="Z3" s="8">
        <f t="shared" ref="Z3:Z12" si="5">IFERROR( W3 / G3, NA() )</f>
        <v>1</v>
      </c>
    </row>
    <row r="4" spans="1:26" x14ac:dyDescent="0.25">
      <c r="A4" s="1">
        <v>2</v>
      </c>
      <c r="B4" s="10">
        <v>-1</v>
      </c>
      <c r="D4" s="2">
        <v>100</v>
      </c>
      <c r="E4" s="4">
        <f t="shared" ref="E4:E12" si="6">E3 - D4</f>
        <v>850</v>
      </c>
      <c r="F4" s="4">
        <f>SUM( D$2:D4 )</f>
        <v>150</v>
      </c>
      <c r="G4" s="8">
        <f t="shared" si="3"/>
        <v>0.15</v>
      </c>
      <c r="I4" s="2">
        <v>100</v>
      </c>
      <c r="J4" s="4">
        <f>IF( B4=0, NA(), SUM( I$2:I4 ) )</f>
        <v>150</v>
      </c>
      <c r="K4" s="4">
        <f t="shared" ref="K4:K12" si="7">AVERAGEIF( I$2:I$12, "&lt;&gt;0" )</f>
        <v>83.333333333333329</v>
      </c>
      <c r="L4" s="4"/>
      <c r="N4" s="2">
        <v>25</v>
      </c>
      <c r="O4" s="4">
        <f>IF( I4=0, NA(), SUM(N$2:N4) )</f>
        <v>1025</v>
      </c>
      <c r="Q4" s="4">
        <f t="shared" si="4"/>
        <v>875</v>
      </c>
      <c r="S4" s="2" t="e">
        <f>NA()</f>
        <v>#N/A</v>
      </c>
      <c r="U4" s="4" t="e">
        <f t="shared" si="0"/>
        <v>#N/A</v>
      </c>
      <c r="W4" s="8">
        <f t="shared" si="1"/>
        <v>0.14634146341463414</v>
      </c>
      <c r="X4" s="4">
        <f t="shared" si="2"/>
        <v>146.34146341463415</v>
      </c>
      <c r="Z4" s="8">
        <f t="shared" si="5"/>
        <v>0.97560975609756095</v>
      </c>
    </row>
    <row r="5" spans="1:26" x14ac:dyDescent="0.25">
      <c r="A5" s="1">
        <v>3</v>
      </c>
      <c r="B5" s="10">
        <v>-1</v>
      </c>
      <c r="D5" s="2">
        <v>150</v>
      </c>
      <c r="E5" s="4">
        <f t="shared" si="6"/>
        <v>700</v>
      </c>
      <c r="F5" s="4">
        <f>SUM( D$2:D5 )</f>
        <v>300</v>
      </c>
      <c r="G5" s="8">
        <f t="shared" si="3"/>
        <v>0.3</v>
      </c>
      <c r="I5" s="2">
        <v>100</v>
      </c>
      <c r="J5" s="4">
        <f>IF( B5=0, NA(), SUM( I$2:I5 ) )</f>
        <v>250</v>
      </c>
      <c r="K5" s="4">
        <f t="shared" si="7"/>
        <v>83.333333333333329</v>
      </c>
      <c r="L5" s="4">
        <f>IF(I5=0, L4, AVERAGEIF( I2:I5, "&lt;&gt;0" ) )</f>
        <v>83.333333333333329</v>
      </c>
      <c r="N5" s="2">
        <v>25</v>
      </c>
      <c r="O5" s="4">
        <f>IF( I5=0, NA(), SUM(N$2:N5) )</f>
        <v>1050</v>
      </c>
      <c r="Q5" s="4">
        <f t="shared" si="4"/>
        <v>800</v>
      </c>
      <c r="S5" s="2" t="e">
        <f>NA()</f>
        <v>#N/A</v>
      </c>
      <c r="U5" s="4" t="e">
        <f t="shared" si="0"/>
        <v>#N/A</v>
      </c>
      <c r="W5" s="8">
        <f t="shared" si="1"/>
        <v>0.23809523809523808</v>
      </c>
      <c r="X5" s="4">
        <f t="shared" si="2"/>
        <v>238.09523809523807</v>
      </c>
      <c r="Z5" s="8">
        <f t="shared" si="5"/>
        <v>0.79365079365079361</v>
      </c>
    </row>
    <row r="6" spans="1:26" x14ac:dyDescent="0.25">
      <c r="A6" s="1">
        <v>4</v>
      </c>
      <c r="B6" s="10">
        <v>-1</v>
      </c>
      <c r="D6" s="2">
        <v>100</v>
      </c>
      <c r="E6" s="4">
        <f t="shared" si="6"/>
        <v>600</v>
      </c>
      <c r="F6" s="4">
        <f>SUM( D$2:D6 )</f>
        <v>400</v>
      </c>
      <c r="G6" s="8">
        <f t="shared" si="3"/>
        <v>0.4</v>
      </c>
      <c r="I6" s="2">
        <v>100</v>
      </c>
      <c r="J6" s="4">
        <f>IF( B6=0, NA(), SUM( I$2:I6 ) )</f>
        <v>350</v>
      </c>
      <c r="K6" s="4">
        <f t="shared" si="7"/>
        <v>83.333333333333329</v>
      </c>
      <c r="L6" s="4">
        <f t="shared" ref="L6:L12" si="8">IF(I6=0, L5, AVERAGEIF( I3:I6, "&lt;&gt;0" ) )</f>
        <v>87.5</v>
      </c>
      <c r="N6" s="2">
        <v>-30</v>
      </c>
      <c r="O6" s="4">
        <f>IF( I6=0, NA(), SUM(N$2:N6) )</f>
        <v>1020</v>
      </c>
      <c r="Q6" s="4">
        <f t="shared" si="4"/>
        <v>670</v>
      </c>
      <c r="S6" s="2" t="e">
        <f>NA()</f>
        <v>#N/A</v>
      </c>
      <c r="U6" s="4" t="e">
        <f t="shared" si="0"/>
        <v>#N/A</v>
      </c>
      <c r="W6" s="8">
        <f t="shared" si="1"/>
        <v>0.34313725490196079</v>
      </c>
      <c r="X6" s="4">
        <f t="shared" si="2"/>
        <v>343.13725490196077</v>
      </c>
      <c r="Z6" s="8">
        <f t="shared" si="5"/>
        <v>0.85784313725490191</v>
      </c>
    </row>
    <row r="7" spans="1:26" x14ac:dyDescent="0.25">
      <c r="A7" s="1">
        <v>5</v>
      </c>
      <c r="B7" s="10">
        <v>-1</v>
      </c>
      <c r="D7" s="2">
        <v>100</v>
      </c>
      <c r="E7" s="4">
        <f t="shared" si="6"/>
        <v>500</v>
      </c>
      <c r="F7" s="4">
        <f>SUM( D$2:D7 )</f>
        <v>500</v>
      </c>
      <c r="G7" s="8">
        <f t="shared" si="3"/>
        <v>0.5</v>
      </c>
      <c r="I7" s="2">
        <v>75</v>
      </c>
      <c r="J7" s="4">
        <f>IF( B7=0, NA(), SUM( I$2:I7 ) )</f>
        <v>425</v>
      </c>
      <c r="K7" s="4">
        <f t="shared" si="7"/>
        <v>83.333333333333329</v>
      </c>
      <c r="L7" s="4">
        <f t="shared" si="8"/>
        <v>93.75</v>
      </c>
      <c r="N7" s="2">
        <v>10</v>
      </c>
      <c r="O7" s="4">
        <f>IF( I7=0, NA(), SUM(N$2:N7) )</f>
        <v>1030</v>
      </c>
      <c r="Q7" s="4">
        <f t="shared" si="4"/>
        <v>605</v>
      </c>
      <c r="S7" s="2" t="e">
        <f>NA()</f>
        <v>#N/A</v>
      </c>
      <c r="U7" s="4" t="e">
        <f t="shared" si="0"/>
        <v>#N/A</v>
      </c>
      <c r="W7" s="8">
        <f t="shared" si="1"/>
        <v>0.41262135922330095</v>
      </c>
      <c r="X7" s="4">
        <f t="shared" si="2"/>
        <v>412.62135922330094</v>
      </c>
      <c r="Z7" s="8">
        <f t="shared" si="5"/>
        <v>0.82524271844660191</v>
      </c>
    </row>
    <row r="8" spans="1:26" x14ac:dyDescent="0.25">
      <c r="A8" s="5">
        <v>6</v>
      </c>
      <c r="B8" s="11">
        <v>1</v>
      </c>
      <c r="D8" s="6">
        <v>150</v>
      </c>
      <c r="E8" s="7">
        <f t="shared" si="6"/>
        <v>350</v>
      </c>
      <c r="F8" s="7">
        <f>SUM( D$2:D8 )</f>
        <v>650</v>
      </c>
      <c r="G8" s="13">
        <f t="shared" si="3"/>
        <v>0.65</v>
      </c>
      <c r="I8" s="6">
        <v>75</v>
      </c>
      <c r="J8" s="7">
        <f>IF( B8=0, NA(), SUM( I$2:I8 ) )</f>
        <v>500</v>
      </c>
      <c r="K8" s="7">
        <f t="shared" si="7"/>
        <v>83.333333333333329</v>
      </c>
      <c r="L8" s="7">
        <f t="shared" si="8"/>
        <v>87.5</v>
      </c>
      <c r="N8" s="6">
        <v>0</v>
      </c>
      <c r="O8" s="7">
        <f>IF( I8=0, NA(), SUM(N$2:N8) )</f>
        <v>1030</v>
      </c>
      <c r="Q8" s="7">
        <f t="shared" si="4"/>
        <v>530</v>
      </c>
      <c r="S8" s="6" t="e">
        <f>NA()</f>
        <v>#N/A</v>
      </c>
      <c r="U8" s="7">
        <f t="shared" si="0"/>
        <v>530</v>
      </c>
      <c r="W8" s="13">
        <f t="shared" si="1"/>
        <v>0.4854368932038835</v>
      </c>
      <c r="X8" s="7">
        <f t="shared" si="2"/>
        <v>485.43689320388353</v>
      </c>
      <c r="Z8" s="13">
        <f t="shared" si="5"/>
        <v>0.74682598954443613</v>
      </c>
    </row>
    <row r="9" spans="1:26" x14ac:dyDescent="0.25">
      <c r="A9" s="1">
        <v>7</v>
      </c>
      <c r="B9" s="10">
        <v>0</v>
      </c>
      <c r="D9" s="2">
        <v>150</v>
      </c>
      <c r="E9" s="4">
        <f t="shared" si="6"/>
        <v>200</v>
      </c>
      <c r="F9" s="4">
        <f>SUM( D$2:D9 )</f>
        <v>800</v>
      </c>
      <c r="G9" s="8">
        <f t="shared" si="3"/>
        <v>0.8</v>
      </c>
      <c r="I9" s="2">
        <v>0</v>
      </c>
      <c r="J9" s="4" t="e">
        <f>IF( B9=0, NA(), SUM( I$2:I9 ) )</f>
        <v>#N/A</v>
      </c>
      <c r="K9" s="4">
        <f t="shared" si="7"/>
        <v>83.333333333333329</v>
      </c>
      <c r="L9" s="4">
        <f t="shared" si="8"/>
        <v>87.5</v>
      </c>
      <c r="N9" s="2">
        <v>0</v>
      </c>
      <c r="O9" s="4" t="e">
        <f>IF( I9=0, NA(), SUM(N$2:N9) )</f>
        <v>#N/A</v>
      </c>
      <c r="Q9" s="4" t="e">
        <f t="shared" si="4"/>
        <v>#N/A</v>
      </c>
      <c r="S9" s="2">
        <v>135</v>
      </c>
      <c r="U9" s="4">
        <f t="shared" si="0"/>
        <v>395</v>
      </c>
      <c r="W9" s="8" t="e">
        <f t="shared" si="1"/>
        <v>#N/A</v>
      </c>
      <c r="X9" s="4" t="e">
        <f t="shared" si="2"/>
        <v>#N/A</v>
      </c>
      <c r="Z9" s="8" t="e">
        <f t="shared" si="5"/>
        <v>#N/A</v>
      </c>
    </row>
    <row r="10" spans="1:26" x14ac:dyDescent="0.25">
      <c r="A10" s="1">
        <v>8</v>
      </c>
      <c r="B10" s="10">
        <v>0</v>
      </c>
      <c r="D10" s="2">
        <v>50</v>
      </c>
      <c r="E10" s="4">
        <f t="shared" si="6"/>
        <v>150</v>
      </c>
      <c r="F10" s="4">
        <f>SUM( D$2:D10 )</f>
        <v>850</v>
      </c>
      <c r="G10" s="8">
        <f t="shared" si="3"/>
        <v>0.85</v>
      </c>
      <c r="I10" s="2">
        <v>0</v>
      </c>
      <c r="J10" s="4" t="e">
        <f>IF( B10=0, NA(), SUM( I$2:I10 ) )</f>
        <v>#N/A</v>
      </c>
      <c r="K10" s="4">
        <f t="shared" si="7"/>
        <v>83.333333333333329</v>
      </c>
      <c r="L10" s="4">
        <f t="shared" si="8"/>
        <v>87.5</v>
      </c>
      <c r="N10" s="2">
        <v>0</v>
      </c>
      <c r="O10" s="4" t="e">
        <f>IF( I10=0, NA(), SUM(N$2:N10) )</f>
        <v>#N/A</v>
      </c>
      <c r="Q10" s="4" t="e">
        <f t="shared" si="4"/>
        <v>#N/A</v>
      </c>
      <c r="S10" s="2">
        <v>135</v>
      </c>
      <c r="U10" s="4">
        <f t="shared" si="0"/>
        <v>260</v>
      </c>
      <c r="W10" s="8" t="e">
        <f t="shared" si="1"/>
        <v>#N/A</v>
      </c>
      <c r="X10" s="4" t="e">
        <f t="shared" si="2"/>
        <v>#N/A</v>
      </c>
      <c r="Z10" s="8" t="e">
        <f t="shared" si="5"/>
        <v>#N/A</v>
      </c>
    </row>
    <row r="11" spans="1:26" x14ac:dyDescent="0.25">
      <c r="A11" s="1">
        <v>9</v>
      </c>
      <c r="B11" s="10">
        <v>0</v>
      </c>
      <c r="D11" s="2">
        <v>50</v>
      </c>
      <c r="E11" s="4">
        <f t="shared" si="6"/>
        <v>100</v>
      </c>
      <c r="F11" s="4">
        <f>SUM( D$2:D11 )</f>
        <v>900</v>
      </c>
      <c r="G11" s="8">
        <f t="shared" si="3"/>
        <v>0.9</v>
      </c>
      <c r="I11" s="2">
        <v>0</v>
      </c>
      <c r="J11" s="4" t="e">
        <f>IF( B11=0, NA(), SUM( I$2:I11 ) )</f>
        <v>#N/A</v>
      </c>
      <c r="K11" s="4">
        <f t="shared" si="7"/>
        <v>83.333333333333329</v>
      </c>
      <c r="L11" s="4">
        <f t="shared" si="8"/>
        <v>87.5</v>
      </c>
      <c r="N11" s="2">
        <v>0</v>
      </c>
      <c r="O11" s="4" t="e">
        <f>IF( I11=0, NA(), SUM(N$2:N11) )</f>
        <v>#N/A</v>
      </c>
      <c r="Q11" s="4" t="e">
        <f t="shared" si="4"/>
        <v>#N/A</v>
      </c>
      <c r="S11" s="2">
        <v>135</v>
      </c>
      <c r="U11" s="4">
        <f t="shared" si="0"/>
        <v>125</v>
      </c>
      <c r="W11" s="8" t="e">
        <f t="shared" si="1"/>
        <v>#N/A</v>
      </c>
      <c r="X11" s="4" t="e">
        <f t="shared" si="2"/>
        <v>#N/A</v>
      </c>
      <c r="Z11" s="8" t="e">
        <f t="shared" si="5"/>
        <v>#N/A</v>
      </c>
    </row>
    <row r="12" spans="1:26" x14ac:dyDescent="0.25">
      <c r="A12" s="1">
        <v>10</v>
      </c>
      <c r="B12" s="10">
        <v>0</v>
      </c>
      <c r="D12" s="2">
        <v>100</v>
      </c>
      <c r="E12" s="4">
        <f t="shared" si="6"/>
        <v>0</v>
      </c>
      <c r="F12" s="4">
        <f>SUM( D$2:D12 )</f>
        <v>1000</v>
      </c>
      <c r="G12" s="8">
        <f t="shared" si="3"/>
        <v>1</v>
      </c>
      <c r="I12" s="2">
        <v>0</v>
      </c>
      <c r="J12" s="4" t="e">
        <f>IF( B12=0, NA(), SUM( I$2:I12 ) )</f>
        <v>#N/A</v>
      </c>
      <c r="K12" s="4">
        <f t="shared" si="7"/>
        <v>83.333333333333329</v>
      </c>
      <c r="L12" s="4">
        <f t="shared" si="8"/>
        <v>87.5</v>
      </c>
      <c r="N12" s="2">
        <v>0</v>
      </c>
      <c r="O12" s="4" t="e">
        <f>IF( I12=0, NA(), SUM(N$2:N12) )</f>
        <v>#N/A</v>
      </c>
      <c r="Q12" s="4" t="e">
        <f t="shared" si="4"/>
        <v>#N/A</v>
      </c>
      <c r="S12" s="2">
        <v>125</v>
      </c>
      <c r="U12" s="4">
        <f t="shared" si="0"/>
        <v>0</v>
      </c>
      <c r="W12" s="8" t="e">
        <f t="shared" si="1"/>
        <v>#N/A</v>
      </c>
      <c r="X12" s="4" t="e">
        <f t="shared" si="2"/>
        <v>#N/A</v>
      </c>
      <c r="Z12" s="8" t="e">
        <f t="shared" si="5"/>
        <v>#N/A</v>
      </c>
    </row>
    <row r="14" spans="1:26" x14ac:dyDescent="0.25">
      <c r="A14" s="1">
        <f>_xlfn.XLOOKUP( 1, $B$2:$B$12, $A$2:$A$12, , 0, -1 )</f>
        <v>6</v>
      </c>
    </row>
    <row r="16" spans="1:26" x14ac:dyDescent="0.25">
      <c r="B16" t="s">
        <v>13</v>
      </c>
    </row>
    <row r="17" spans="1:3" x14ac:dyDescent="0.25">
      <c r="C17" s="12" t="s">
        <v>14</v>
      </c>
    </row>
    <row r="18" spans="1:3" x14ac:dyDescent="0.25">
      <c r="C18" s="12" t="s">
        <v>15</v>
      </c>
    </row>
    <row r="19" spans="1:3" x14ac:dyDescent="0.25">
      <c r="C19" s="12" t="s">
        <v>16</v>
      </c>
    </row>
    <row r="21" spans="1:3" x14ac:dyDescent="0.25">
      <c r="A21" s="9" t="s">
        <v>18</v>
      </c>
      <c r="B21" t="s">
        <v>19</v>
      </c>
    </row>
    <row r="22" spans="1:3" x14ac:dyDescent="0.25">
      <c r="A22" s="9" t="s">
        <v>10</v>
      </c>
      <c r="B22" t="s">
        <v>11</v>
      </c>
    </row>
    <row r="23" spans="1:3" x14ac:dyDescent="0.25">
      <c r="A23" s="9" t="s">
        <v>25</v>
      </c>
      <c r="B23" t="s">
        <v>26</v>
      </c>
    </row>
    <row r="24" spans="1:3" x14ac:dyDescent="0.25">
      <c r="A24" s="9" t="s">
        <v>22</v>
      </c>
      <c r="B24" t="s">
        <v>23</v>
      </c>
    </row>
  </sheetData>
  <conditionalFormatting sqref="B2:B12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C61B1-DADB-498D-BE97-F2081B2CEDB8}">
  <dimension ref="A1"/>
  <sheetViews>
    <sheetView showGridLines="0" workbookViewId="0">
      <selection activeCell="K60" sqref="K60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(Chart)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Sewlochan</dc:creator>
  <cp:lastModifiedBy>Karl Sewlochan</cp:lastModifiedBy>
  <dcterms:created xsi:type="dcterms:W3CDTF">2026-08-18T22:47:23Z</dcterms:created>
  <dcterms:modified xsi:type="dcterms:W3CDTF">2026-08-19T16:28:23Z</dcterms:modified>
</cp:coreProperties>
</file>